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vona\Documents\Oliva 2024\Rozpočet\Střednědobý výhled\"/>
    </mc:Choice>
  </mc:AlternateContent>
  <xr:revisionPtr revIDLastSave="0" documentId="13_ncr:1_{494D730C-56CE-4D86-8C16-2D0231B99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hled 2025,2026" sheetId="2" r:id="rId1"/>
  </sheets>
  <externalReferences>
    <externalReference r:id="rId2"/>
  </externalReferences>
  <definedNames>
    <definedName name="_xlnm.Print_Area" localSheetId="0">'výhled 2025,2026'!$A$1:$K$47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G40" i="2"/>
  <c r="I38" i="2"/>
  <c r="I37" i="2"/>
  <c r="I36" i="2"/>
  <c r="I33" i="2"/>
  <c r="I25" i="2"/>
  <c r="I24" i="2"/>
  <c r="I17" i="2"/>
  <c r="I16" i="2"/>
  <c r="I15" i="2"/>
  <c r="I14" i="2"/>
  <c r="I13" i="2"/>
  <c r="I12" i="2"/>
  <c r="I9" i="2"/>
  <c r="I7" i="2"/>
  <c r="E38" i="2"/>
  <c r="E37" i="2"/>
  <c r="E36" i="2"/>
  <c r="E33" i="2"/>
  <c r="E30" i="2"/>
  <c r="E29" i="2"/>
  <c r="E25" i="2"/>
  <c r="E24" i="2"/>
  <c r="E14" i="2"/>
  <c r="E13" i="2"/>
  <c r="E12" i="2"/>
  <c r="E9" i="2"/>
  <c r="E17" i="2"/>
  <c r="E15" i="2"/>
  <c r="E7" i="2"/>
  <c r="I28" i="2"/>
  <c r="I32" i="2" l="1"/>
  <c r="E32" i="2"/>
  <c r="E28" i="2"/>
  <c r="I23" i="2"/>
  <c r="D7" i="2" l="1"/>
  <c r="D9" i="2"/>
  <c r="D12" i="2"/>
  <c r="D13" i="2"/>
  <c r="D14" i="2"/>
  <c r="D17" i="2"/>
  <c r="I22" i="2" l="1"/>
  <c r="E23" i="2"/>
  <c r="D23" i="2" s="1"/>
  <c r="D25" i="2" l="1"/>
  <c r="D15" i="2" l="1"/>
  <c r="H39" i="2" l="1"/>
  <c r="H38" i="2"/>
  <c r="H37" i="2"/>
  <c r="H36" i="2"/>
  <c r="H35" i="2"/>
  <c r="H34" i="2"/>
  <c r="H33" i="2"/>
  <c r="H32" i="2"/>
  <c r="H31" i="2"/>
  <c r="H30" i="2"/>
  <c r="H29" i="2"/>
  <c r="H28" i="2"/>
  <c r="H27" i="2"/>
  <c r="H25" i="2"/>
  <c r="H24" i="2"/>
  <c r="H23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I6" i="2"/>
  <c r="H6" i="2" s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4" i="2"/>
  <c r="E22" i="2"/>
  <c r="D21" i="2"/>
  <c r="D20" i="2"/>
  <c r="D19" i="2"/>
  <c r="D18" i="2"/>
  <c r="D11" i="2"/>
  <c r="D10" i="2"/>
  <c r="D8" i="2"/>
  <c r="D22" i="2" l="1"/>
  <c r="I40" i="2"/>
  <c r="H22" i="2"/>
  <c r="H40" i="2" s="1"/>
  <c r="E16" i="2" l="1"/>
  <c r="D16" i="2" l="1"/>
  <c r="E6" i="2"/>
  <c r="E40" i="2" s="1"/>
  <c r="D6" i="2" l="1"/>
  <c r="D40" i="2" s="1"/>
</calcChain>
</file>

<file path=xl/sharedStrings.xml><?xml version="1.0" encoding="utf-8"?>
<sst xmlns="http://schemas.openxmlformats.org/spreadsheetml/2006/main" count="90" uniqueCount="82">
  <si>
    <t>Číslo účtu</t>
  </si>
  <si>
    <t>Celkem</t>
  </si>
  <si>
    <t>Hlavní činnost</t>
  </si>
  <si>
    <t>Další činnost</t>
  </si>
  <si>
    <t>Jiná činnost</t>
  </si>
  <si>
    <t>A.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</si>
  <si>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</si>
  <si>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</si>
  <si>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</si>
  <si>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</si>
  <si>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</si>
  <si>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</si>
  <si>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</si>
  <si>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</si>
  <si>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</si>
  <si>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</si>
  <si>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</si>
  <si>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</si>
  <si>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</si>
  <si>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</si>
  <si>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</si>
  <si>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</si>
  <si>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</si>
  <si>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</si>
  <si>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</si>
  <si>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</si>
  <si>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</si>
  <si>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</si>
  <si>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</si>
  <si>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</si>
  <si>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</si>
  <si>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</si>
  <si>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</si>
  <si>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</si>
  <si>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</si>
  <si>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</si>
  <si>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</si>
  <si>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</si>
  <si>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</si>
  <si>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</si>
  <si>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</si>
  <si>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</si>
  <si>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</si>
  <si>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</si>
  <si>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</si>
  <si>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</si>
  <si>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</si>
  <si>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</si>
  <si>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</si>
  <si>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</si>
  <si>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</si>
  <si>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</si>
  <si>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</si>
  <si>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</si>
  <si>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</si>
  <si>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</si>
  <si>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</si>
  <si>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</si>
  <si>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</si>
  <si>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</si>
  <si>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</si>
  <si>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</si>
  <si>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</si>
  <si>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</si>
  <si>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</si>
  <si>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</si>
  <si>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</si>
  <si>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</si>
  <si>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</si>
  <si>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</si>
  <si>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</si>
  <si>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</si>
  <si>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</si>
  <si>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</si>
  <si>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</si>
  <si>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2025 a 2026</t>
  </si>
  <si>
    <t>Návrh rozpočtu na rok 2026 očekává stagnaci  institucionálního financování a pokles účelového financování, kdy bude pokračovat v řešení 5 projektů GA ČR a 1 projektu OP JAK. V projektové soutěži se očekává získání projektů nových.  Na základě Dohody o spolupráci při zajišťování financování stavby "Rekonstrukce objektu Hybernská 1000/8", uzavřené mezi spoluvlastníky objektu – Orientálním ústavem AV ČR, v. v. i., Psychologickým ústavem AV ČR, v. v. i. a Ústavem pro soudobé dějiny AV ČR, v. v. i.,  bude podpora na rekonstrukci objektu financována v roce 2026 Ústavem pro soudobé dějiny. Návrh rozpočtu je sestaven jako vyrovnaný. Jednotka provádí pouze hlavní činnost.</t>
  </si>
  <si>
    <t>Návrh rozpočtu na rok 2025 očekává stagnaci institucionálního financování z důvodu ekonomických opatření. Pro rok 2025 předpokládáme průběh stavebních prací rekonstrukce objektu Hybernská 1000/8 v objemu cca 241 mil. Kč, financovaných prostřednictvím PSÚ, který vlastní nemovitost ve třetinovém spoluvlastnictví s Ústavem pro soudobé dějiny a Orientálním ústavem. V projektové soutěži se očekává stagnace u projektů financovaných GA ČR, instituce bude pokračovat v řešení 8 projektů, avšak očekává se i získání projektů nových. Bude pokračovat finanční podpora 1 projektu MŠMT Exceless a 1 projektu OP JAK. Návrh rozpočtu je sestaven jako vyrovnaný. Jednotka provádí pouze hlavní činnost.</t>
  </si>
  <si>
    <t>uvedené částky jsou v tisících Kč</t>
  </si>
  <si>
    <t>NÁKLADY</t>
  </si>
  <si>
    <t>VÝNOSY</t>
  </si>
  <si>
    <t>VÝNOSY SNÍŽENÉ O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</si>
</sst>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1" applyNumberFormat="1" applyFont="1" applyFill="1" applyBorder="1" applyAlignment="1" applyProtection="1">
      <alignment horizontal="center"/>
    </xf>
    <xf numFmtId="0" fontId="4" fillId="0" borderId="0" xfId="0" applyFont="1"/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7" fillId="5" borderId="11" xfId="1" applyNumberFormat="1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5" fillId="0" borderId="5" xfId="1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1" fontId="7" fillId="0" borderId="11" xfId="1" applyNumberFormat="1" applyFont="1" applyFill="1" applyBorder="1" applyAlignment="1" applyProtection="1">
      <alignment horizontal="center" vertical="center"/>
    </xf>
    <xf numFmtId="0" fontId="7" fillId="0" borderId="12" xfId="1" applyNumberFormat="1" applyFont="1" applyFill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3" fontId="7" fillId="0" borderId="2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5" fillId="0" borderId="8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1" fontId="7" fillId="3" borderId="11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" fontId="7" fillId="0" borderId="23" xfId="1" applyNumberFormat="1" applyFont="1" applyFill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5" fillId="0" borderId="8" xfId="1" applyNumberFormat="1" applyFont="1" applyFill="1" applyBorder="1" applyAlignment="1" applyProtection="1">
      <alignment horizontal="center" vertical="center" wrapText="1"/>
    </xf>
    <xf numFmtId="1" fontId="5" fillId="0" borderId="26" xfId="1" applyNumberFormat="1" applyFont="1" applyFill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horizontal="center" vertical="center"/>
    </xf>
    <xf numFmtId="0" fontId="5" fillId="0" borderId="26" xfId="1" applyNumberFormat="1" applyFont="1" applyFill="1" applyBorder="1" applyAlignment="1" applyProtection="1">
      <alignment horizontal="center" vertical="center"/>
    </xf>
    <xf numFmtId="0" fontId="7" fillId="0" borderId="25" xfId="1" applyNumberFormat="1" applyFont="1" applyFill="1" applyBorder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5" xfId="1" applyNumberFormat="1" applyFont="1" applyFill="1" applyBorder="1" applyAlignment="1" applyProtection="1">
      <alignment horizontal="left" wrapText="1"/>
    </xf>
    <xf numFmtId="0" fontId="7" fillId="0" borderId="16" xfId="1" applyNumberFormat="1" applyFont="1" applyFill="1" applyBorder="1" applyAlignment="1" applyProtection="1">
      <alignment horizontal="left" wrapText="1"/>
    </xf>
    <xf numFmtId="0" fontId="4" fillId="0" borderId="18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1" applyNumberFormat="1" applyFont="1" applyFill="1" applyBorder="1" applyAlignment="1" applyProtection="1"/>
    <xf numFmtId="0" fontId="4" fillId="0" borderId="0" xfId="0" applyFont="1" applyAlignment="1"/>
    <xf numFmtId="0" fontId="3" fillId="0" borderId="0" xfId="1" applyNumberFormat="1" applyFont="1" applyFill="1" applyBorder="1" applyAlignment="1" applyProtection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14" xfId="0" applyFont="1" applyBorder="1" applyAlignment="1"/>
    <xf numFmtId="0" fontId="4" fillId="0" borderId="17" xfId="0" applyFont="1" applyBorder="1" applyAlignment="1">
      <alignment wrapText="1"/>
    </xf>
    <xf numFmtId="0" fontId="4" fillId="0" borderId="19" xfId="0" applyFont="1" applyBorder="1" applyAlignment="1"/>
    <xf numFmtId="0" fontId="4" fillId="0" borderId="20" xfId="0" applyFont="1" applyBorder="1" applyAlignment="1">
      <alignment wrapText="1"/>
    </xf>
    <xf numFmtId="14" fontId="4" fillId="0" borderId="0" xfId="0" applyNumberFormat="1" applyFont="1" applyAlignment="1"/>
    <xf numFmtId="0" fontId="7" fillId="5" borderId="31" xfId="1" applyNumberFormat="1" applyFont="1" applyFill="1" applyBorder="1" applyAlignment="1" applyProtection="1">
      <alignment horizontal="center" vertical="center" wrapText="1"/>
    </xf>
    <xf numFmtId="1" fontId="6" fillId="2" borderId="32" xfId="0" applyNumberFormat="1" applyFont="1" applyFill="1" applyBorder="1" applyAlignment="1">
      <alignment horizontal="center" vertical="center"/>
    </xf>
    <xf numFmtId="1" fontId="7" fillId="0" borderId="33" xfId="1" applyNumberFormat="1" applyFont="1" applyFill="1" applyBorder="1" applyAlignment="1" applyProtection="1">
      <alignment horizontal="center" vertical="center"/>
    </xf>
    <xf numFmtId="1" fontId="5" fillId="0" borderId="32" xfId="1" applyNumberFormat="1" applyFont="1" applyFill="1" applyBorder="1" applyAlignment="1" applyProtection="1">
      <alignment horizontal="center" vertical="center"/>
    </xf>
    <xf numFmtId="1" fontId="7" fillId="0" borderId="31" xfId="1" applyNumberFormat="1" applyFont="1" applyFill="1" applyBorder="1" applyAlignment="1" applyProtection="1">
      <alignment horizontal="center" vertical="center"/>
    </xf>
    <xf numFmtId="1" fontId="5" fillId="0" borderId="34" xfId="1" applyNumberFormat="1" applyFont="1" applyFill="1" applyBorder="1" applyAlignment="1" applyProtection="1">
      <alignment horizontal="center" vertical="center"/>
    </xf>
    <xf numFmtId="1" fontId="7" fillId="0" borderId="35" xfId="1" applyNumberFormat="1" applyFont="1" applyFill="1" applyBorder="1" applyAlignment="1" applyProtection="1">
      <alignment horizontal="center" vertical="center"/>
    </xf>
    <xf numFmtId="1" fontId="5" fillId="0" borderId="36" xfId="1" applyNumberFormat="1" applyFont="1" applyFill="1" applyBorder="1" applyAlignment="1" applyProtection="1">
      <alignment horizontal="center" vertical="center"/>
    </xf>
    <xf numFmtId="0" fontId="7" fillId="0" borderId="31" xfId="1" applyNumberFormat="1" applyFont="1" applyFill="1" applyBorder="1" applyAlignment="1" applyProtection="1">
      <alignment horizontal="center" vertical="center"/>
    </xf>
    <xf numFmtId="1" fontId="7" fillId="3" borderId="31" xfId="1" applyNumberFormat="1" applyFont="1" applyFill="1" applyBorder="1" applyAlignment="1" applyProtection="1">
      <alignment horizontal="center" vertical="center"/>
    </xf>
    <xf numFmtId="1" fontId="7" fillId="0" borderId="34" xfId="1" applyNumberFormat="1" applyFont="1" applyFill="1" applyBorder="1" applyAlignment="1" applyProtection="1">
      <alignment horizontal="center" vertical="center"/>
    </xf>
    <xf numFmtId="1" fontId="5" fillId="0" borderId="37" xfId="1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34" xfId="1" applyNumberFormat="1" applyFont="1" applyFill="1" applyBorder="1" applyAlignment="1" applyProtection="1">
      <alignment horizontal="center" vertical="center"/>
    </xf>
    <xf numFmtId="0" fontId="5" fillId="0" borderId="36" xfId="1" applyNumberFormat="1" applyFont="1" applyFill="1" applyBorder="1" applyAlignment="1" applyProtection="1">
      <alignment horizontal="center" vertical="center"/>
    </xf>
    <xf numFmtId="0" fontId="5" fillId="0" borderId="37" xfId="1" applyNumberFormat="1" applyFont="1" applyFill="1" applyBorder="1" applyAlignment="1" applyProtection="1">
      <alignment horizontal="center" vertical="center"/>
    </xf>
    <xf numFmtId="0" fontId="7" fillId="0" borderId="33" xfId="1" applyNumberFormat="1" applyFont="1" applyFill="1" applyBorder="1" applyAlignment="1" applyProtection="1">
      <alignment horizontal="center" vertical="center"/>
    </xf>
    <xf numFmtId="0" fontId="5" fillId="0" borderId="38" xfId="1" applyNumberFormat="1" applyFont="1" applyFill="1" applyBorder="1" applyAlignment="1" applyProtection="1">
      <alignment horizontal="center" vertical="center"/>
    </xf>
    <xf numFmtId="1" fontId="6" fillId="4" borderId="31" xfId="0" applyNumberFormat="1" applyFont="1" applyFill="1" applyBorder="1" applyAlignment="1">
      <alignment horizontal="center" vertical="center"/>
    </xf>
    <xf numFmtId="0" fontId="7" fillId="5" borderId="10" xfId="1" applyNumberFormat="1" applyFont="1" applyFill="1" applyBorder="1" applyAlignment="1" applyProtection="1">
      <alignment horizontal="center" vertical="center" wrapText="1"/>
    </xf>
    <xf numFmtId="1" fontId="6" fillId="2" borderId="30" xfId="0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" fontId="5" fillId="0" borderId="30" xfId="1" applyNumberFormat="1" applyFont="1" applyFill="1" applyBorder="1" applyAlignment="1" applyProtection="1">
      <alignment horizontal="center" vertical="center"/>
    </xf>
    <xf numFmtId="1" fontId="7" fillId="0" borderId="10" xfId="1" applyNumberFormat="1" applyFont="1" applyFill="1" applyBorder="1" applyAlignment="1" applyProtection="1">
      <alignment horizontal="center" vertical="center"/>
    </xf>
    <xf numFmtId="1" fontId="5" fillId="0" borderId="22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22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1" fontId="7" fillId="3" borderId="10" xfId="1" applyNumberFormat="1" applyFont="1" applyFill="1" applyBorder="1" applyAlignment="1" applyProtection="1">
      <alignment horizontal="center" vertical="center"/>
    </xf>
    <xf numFmtId="1" fontId="7" fillId="0" borderId="22" xfId="1" applyNumberFormat="1" applyFont="1" applyFill="1" applyBorder="1" applyAlignment="1" applyProtection="1">
      <alignment horizontal="center" vertical="center"/>
    </xf>
    <xf numFmtId="1" fontId="5" fillId="0" borderId="7" xfId="1" applyNumberFormat="1" applyFont="1" applyFill="1" applyBorder="1" applyAlignment="1" applyProtection="1">
      <alignment horizontal="center" vertical="center"/>
    </xf>
    <xf numFmtId="1" fontId="5" fillId="0" borderId="39" xfId="1" applyNumberFormat="1" applyFont="1" applyFill="1" applyBorder="1" applyAlignment="1" applyProtection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22" xfId="1" applyNumberFormat="1" applyFont="1" applyFill="1" applyBorder="1" applyAlignment="1" applyProtection="1">
      <alignment horizontal="center" vertical="center"/>
    </xf>
    <xf numFmtId="0" fontId="5" fillId="0" borderId="39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0" fontId="7" fillId="5" borderId="29" xfId="1" applyNumberFormat="1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29" xfId="1" applyNumberFormat="1" applyFont="1" applyFill="1" applyBorder="1" applyAlignment="1" applyProtection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43" xfId="1" applyNumberFormat="1" applyFont="1" applyFill="1" applyBorder="1" applyAlignment="1" applyProtection="1">
      <alignment horizontal="center" vertical="center"/>
    </xf>
    <xf numFmtId="0" fontId="5" fillId="0" borderId="42" xfId="1" applyNumberFormat="1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41" xfId="1" applyNumberFormat="1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3" fillId="5" borderId="46" xfId="1" applyNumberFormat="1" applyFont="1" applyFill="1" applyBorder="1" applyAlignment="1" applyProtection="1">
      <alignment wrapText="1"/>
    </xf>
    <xf numFmtId="0" fontId="6" fillId="2" borderId="20" xfId="0" applyFont="1" applyFill="1" applyBorder="1" applyAlignment="1">
      <alignment wrapText="1"/>
    </xf>
    <xf numFmtId="49" fontId="7" fillId="0" borderId="47" xfId="1" applyNumberFormat="1" applyFont="1" applyFill="1" applyBorder="1" applyAlignment="1" applyProtection="1">
      <alignment wrapText="1"/>
    </xf>
    <xf numFmtId="49" fontId="5" fillId="0" borderId="48" xfId="1" applyNumberFormat="1" applyFont="1" applyFill="1" applyBorder="1" applyAlignment="1" applyProtection="1">
      <alignment wrapText="1"/>
    </xf>
    <xf numFmtId="49" fontId="7" fillId="0" borderId="46" xfId="1" applyNumberFormat="1" applyFont="1" applyFill="1" applyBorder="1" applyAlignment="1" applyProtection="1">
      <alignment wrapText="1"/>
    </xf>
    <xf numFmtId="49" fontId="2" fillId="0" borderId="47" xfId="1" applyNumberFormat="1" applyFont="1" applyFill="1" applyBorder="1" applyAlignment="1" applyProtection="1">
      <alignment wrapText="1"/>
    </xf>
    <xf numFmtId="0" fontId="5" fillId="0" borderId="49" xfId="1" applyNumberFormat="1" applyFont="1" applyFill="1" applyBorder="1" applyAlignment="1" applyProtection="1">
      <alignment wrapText="1"/>
    </xf>
    <xf numFmtId="0" fontId="5" fillId="0" borderId="48" xfId="1" applyNumberFormat="1" applyFont="1" applyFill="1" applyBorder="1" applyAlignment="1" applyProtection="1">
      <alignment wrapText="1"/>
    </xf>
    <xf numFmtId="49" fontId="7" fillId="3" borderId="15" xfId="1" applyNumberFormat="1" applyFont="1" applyFill="1" applyBorder="1" applyAlignment="1" applyProtection="1">
      <alignment wrapText="1"/>
    </xf>
    <xf numFmtId="49" fontId="7" fillId="0" borderId="50" xfId="1" applyNumberFormat="1" applyFont="1" applyFill="1" applyBorder="1" applyAlignment="1" applyProtection="1">
      <alignment wrapText="1"/>
    </xf>
    <xf numFmtId="49" fontId="5" fillId="0" borderId="49" xfId="1" applyNumberFormat="1" applyFont="1" applyFill="1" applyBorder="1" applyAlignment="1" applyProtection="1">
      <alignment wrapText="1"/>
    </xf>
    <xf numFmtId="0" fontId="6" fillId="4" borderId="46" xfId="0" applyFont="1" applyFill="1" applyBorder="1" applyAlignment="1">
      <alignment wrapText="1"/>
    </xf>
    <xf numFmtId="0" fontId="4" fillId="5" borderId="29" xfId="0" applyFont="1" applyFill="1" applyBorder="1" applyAlignment="1"/>
    <xf numFmtId="0" fontId="6" fillId="2" borderId="40" xfId="0" applyFont="1" applyFill="1" applyBorder="1" applyAlignment="1"/>
    <xf numFmtId="0" fontId="6" fillId="0" borderId="41" xfId="0" applyFont="1" applyBorder="1" applyAlignment="1"/>
    <xf numFmtId="0" fontId="4" fillId="0" borderId="42" xfId="0" applyFont="1" applyBorder="1" applyAlignment="1"/>
    <xf numFmtId="0" fontId="6" fillId="0" borderId="29" xfId="0" applyFont="1" applyBorder="1" applyAlignment="1"/>
    <xf numFmtId="0" fontId="4" fillId="0" borderId="42" xfId="0" applyFont="1" applyBorder="1" applyAlignment="1">
      <alignment wrapText="1"/>
    </xf>
    <xf numFmtId="0" fontId="4" fillId="0" borderId="43" xfId="0" applyFont="1" applyBorder="1" applyAlignment="1"/>
    <xf numFmtId="0" fontId="6" fillId="3" borderId="44" xfId="0" applyFont="1" applyFill="1" applyBorder="1" applyAlignment="1"/>
    <xf numFmtId="0" fontId="6" fillId="0" borderId="45" xfId="0" applyFont="1" applyBorder="1" applyAlignment="1"/>
    <xf numFmtId="0" fontId="6" fillId="4" borderId="29" xfId="0" applyFont="1" applyFill="1" applyBorder="1" applyAlignment="1"/>
    <xf numFmtId="0" fontId="4" fillId="0" borderId="0" xfId="0" applyFont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ona\Documents\Oliva%202024\Rozpo&#269;et\NIV24.xlsx" TargetMode="External"/><Relationship Id="rId1" Type="http://schemas.openxmlformats.org/officeDocument/2006/relationships/externalLinkPath" Target="/Users/ivona/Documents/Oliva%202024/Rozpo&#269;et/NIV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V_2024 (výhled)"/>
      <sheetName val="NV_2024"/>
      <sheetName val="rozpočet v tabulce"/>
      <sheetName val="syri 2025,26"/>
      <sheetName val="granty a FUUP"/>
    </sheetNames>
    <sheetDataSet>
      <sheetData sheetId="0">
        <row r="7">
          <cell r="P7">
            <v>5399652.5137715759</v>
          </cell>
          <cell r="Q7">
            <v>2863979.2914715763</v>
          </cell>
        </row>
        <row r="21">
          <cell r="P21">
            <v>5752250.2000000002</v>
          </cell>
          <cell r="Q21">
            <v>5116161.3100000005</v>
          </cell>
        </row>
        <row r="39">
          <cell r="P39">
            <v>51028000</v>
          </cell>
          <cell r="Q39">
            <v>39444000</v>
          </cell>
        </row>
        <row r="58">
          <cell r="P58">
            <v>100000</v>
          </cell>
          <cell r="Q58">
            <v>100000</v>
          </cell>
        </row>
        <row r="62">
          <cell r="P62">
            <v>925000</v>
          </cell>
          <cell r="Q62">
            <v>895000</v>
          </cell>
        </row>
        <row r="76">
          <cell r="P76">
            <v>790000</v>
          </cell>
        </row>
        <row r="78">
          <cell r="Q78">
            <v>750000</v>
          </cell>
        </row>
        <row r="82">
          <cell r="Q82">
            <v>750000</v>
          </cell>
        </row>
        <row r="83">
          <cell r="P83">
            <v>800000</v>
          </cell>
        </row>
        <row r="84">
          <cell r="P84">
            <v>800000</v>
          </cell>
          <cell r="Q84">
            <v>750000</v>
          </cell>
        </row>
        <row r="101">
          <cell r="P101">
            <v>5000</v>
          </cell>
        </row>
        <row r="107">
          <cell r="P107">
            <v>0</v>
          </cell>
        </row>
        <row r="130">
          <cell r="P130">
            <v>1420000</v>
          </cell>
          <cell r="Q130">
            <v>1420000</v>
          </cell>
        </row>
        <row r="135">
          <cell r="P135">
            <v>1150000</v>
          </cell>
          <cell r="Q135">
            <v>1150000</v>
          </cell>
        </row>
        <row r="141">
          <cell r="P141">
            <v>270000</v>
          </cell>
          <cell r="Q141">
            <v>270000</v>
          </cell>
        </row>
        <row r="142">
          <cell r="P142">
            <v>750000</v>
          </cell>
          <cell r="Q142">
            <v>750000</v>
          </cell>
        </row>
        <row r="163">
          <cell r="P163">
            <v>31500000</v>
          </cell>
          <cell r="Q163">
            <v>31800000</v>
          </cell>
        </row>
        <row r="171">
          <cell r="P171">
            <v>30323902.710508376</v>
          </cell>
          <cell r="Q171">
            <v>15188140.598208375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34" zoomScale="80" zoomScaleNormal="80" workbookViewId="0">
      <selection activeCell="C58" sqref="C58:D60"/>
    </sheetView>
  </sheetViews>
  <sheetFormatPr defaultRowHeight="18.75" x14ac:dyDescent="0.3"/>
  <cols>
    <col min="1" max="1" width="11.85546875" style="62" customWidth="1"/>
    <col min="2" max="2" width="66.28515625" style="24" customWidth="1"/>
    <col min="3" max="3" width="10.42578125" style="2" customWidth="1"/>
    <col min="4" max="4" width="14.140625" style="2" customWidth="1"/>
    <col min="5" max="5" width="14.140625" style="60" customWidth="1"/>
    <col min="6" max="8" width="14.140625" style="2" customWidth="1"/>
    <col min="9" max="9" width="14.140625" style="60" customWidth="1"/>
    <col min="10" max="11" width="14.140625" style="2" customWidth="1"/>
    <col min="12" max="15" width="9.140625" style="2"/>
    <col min="16" max="16" width="11.42578125" style="2" bestFit="1" customWidth="1"/>
    <col min="17" max="16384" width="9.140625" style="2"/>
  </cols>
  <sheetData>
    <row r="1" spans="1:11" x14ac:dyDescent="0.3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">
      <c r="A2" s="3" t="s">
        <v>78</v>
      </c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61"/>
      <c r="B3" s="61"/>
      <c r="C3" s="4"/>
      <c r="D3" s="4"/>
      <c r="E3" s="4"/>
      <c r="F3" s="4"/>
      <c r="G3" s="4"/>
      <c r="H3" s="4"/>
      <c r="I3" s="4"/>
      <c r="J3" s="4"/>
      <c r="K3" s="4"/>
    </row>
    <row r="4" spans="1:11" ht="19.5" thickBot="1" x14ac:dyDescent="0.35">
      <c r="B4" s="63"/>
      <c r="C4" s="4"/>
      <c r="D4" s="5">
        <v>2025</v>
      </c>
      <c r="E4" s="5"/>
      <c r="F4" s="5"/>
      <c r="G4" s="5"/>
      <c r="H4" s="5">
        <v>2026</v>
      </c>
      <c r="I4" s="5"/>
      <c r="J4" s="5"/>
      <c r="K4" s="5"/>
    </row>
    <row r="5" spans="1:11" ht="38.25" thickBot="1" x14ac:dyDescent="0.35">
      <c r="A5" s="137"/>
      <c r="B5" s="125"/>
      <c r="C5" s="111" t="s">
        <v>0</v>
      </c>
      <c r="D5" s="90" t="s">
        <v>1</v>
      </c>
      <c r="E5" s="6" t="s">
        <v>2</v>
      </c>
      <c r="F5" s="7" t="s">
        <v>3</v>
      </c>
      <c r="G5" s="8" t="s">
        <v>4</v>
      </c>
      <c r="H5" s="71" t="s">
        <v>1</v>
      </c>
      <c r="I5" s="6" t="s">
        <v>2</v>
      </c>
      <c r="J5" s="7" t="s">
        <v>3</v>
      </c>
      <c r="K5" s="8" t="s">
        <v>4</v>
      </c>
    </row>
    <row r="6" spans="1:11" s="12" customFormat="1" ht="20.100000000000001" customHeight="1" thickBot="1" x14ac:dyDescent="0.35">
      <c r="A6" s="138" t="s">
        <v>5</v>
      </c>
      <c r="B6" s="126" t="s">
        <v>79</v>
      </c>
      <c r="C6" s="112" t="s">
        <v>6</v>
      </c>
      <c r="D6" s="91">
        <f>E6+F6+G6</f>
        <v>64004.902713771575</v>
      </c>
      <c r="E6" s="10">
        <f>E7+E9+E12+E13+E14+E16</f>
        <v>64004.902713771575</v>
      </c>
      <c r="F6" s="9">
        <v>0</v>
      </c>
      <c r="G6" s="11">
        <v>0</v>
      </c>
      <c r="H6" s="72">
        <f>I6+J6+K6</f>
        <v>49169.140601471576</v>
      </c>
      <c r="I6" s="10">
        <f>I7+I9+I12+I13+I14+I16</f>
        <v>49169.140601471576</v>
      </c>
      <c r="J6" s="9">
        <v>0</v>
      </c>
      <c r="K6" s="11">
        <v>0</v>
      </c>
    </row>
    <row r="7" spans="1:11" s="12" customFormat="1" ht="20.100000000000001" customHeight="1" x14ac:dyDescent="0.3">
      <c r="A7" s="139" t="s">
        <v>38</v>
      </c>
      <c r="B7" s="127" t="s">
        <v>7</v>
      </c>
      <c r="C7" s="113">
        <v>50</v>
      </c>
      <c r="D7" s="92">
        <f>E7+F7+G7</f>
        <v>5399.6525137715762</v>
      </c>
      <c r="E7" s="14">
        <f>'[1]NV_2024 (výhled)'!$P$7/1000</f>
        <v>5399.6525137715762</v>
      </c>
      <c r="F7" s="13">
        <v>0</v>
      </c>
      <c r="G7" s="15">
        <v>0</v>
      </c>
      <c r="H7" s="73">
        <f>I7+J7+K7</f>
        <v>2863.9792914715763</v>
      </c>
      <c r="I7" s="14">
        <f>'[1]NV_2024 (výhled)'!$Q$7/1000</f>
        <v>2863.9792914715763</v>
      </c>
      <c r="J7" s="13">
        <v>0</v>
      </c>
      <c r="K7" s="15">
        <v>0</v>
      </c>
    </row>
    <row r="8" spans="1:11" ht="20.100000000000001" customHeight="1" thickBot="1" x14ac:dyDescent="0.35">
      <c r="A8" s="140" t="s">
        <v>39</v>
      </c>
      <c r="B8" s="128" t="s">
        <v>8</v>
      </c>
      <c r="C8" s="114"/>
      <c r="D8" s="93">
        <f t="shared" ref="D8:D39" si="0">E8+F8+G8</f>
        <v>0</v>
      </c>
      <c r="E8" s="17">
        <v>0</v>
      </c>
      <c r="F8" s="16">
        <v>0</v>
      </c>
      <c r="G8" s="18">
        <v>0</v>
      </c>
      <c r="H8" s="74">
        <f t="shared" ref="H8:H39" si="1">I8+J8+K8</f>
        <v>0</v>
      </c>
      <c r="I8" s="17">
        <v>0</v>
      </c>
      <c r="J8" s="16">
        <v>0</v>
      </c>
      <c r="K8" s="18">
        <v>0</v>
      </c>
    </row>
    <row r="9" spans="1:11" s="12" customFormat="1" ht="20.100000000000001" customHeight="1" thickBot="1" x14ac:dyDescent="0.35">
      <c r="A9" s="139" t="s">
        <v>40</v>
      </c>
      <c r="B9" s="127" t="s">
        <v>9</v>
      </c>
      <c r="C9" s="113">
        <v>51</v>
      </c>
      <c r="D9" s="92">
        <f t="shared" si="0"/>
        <v>5752.2502000000004</v>
      </c>
      <c r="E9" s="14">
        <f>'[1]NV_2024 (výhled)'!$P$21/1000</f>
        <v>5752.2502000000004</v>
      </c>
      <c r="F9" s="13">
        <v>0</v>
      </c>
      <c r="G9" s="15">
        <v>0</v>
      </c>
      <c r="H9" s="73">
        <f t="shared" si="1"/>
        <v>5116.1613100000004</v>
      </c>
      <c r="I9" s="14">
        <f>'[1]NV_2024 (výhled)'!$Q$21/1000</f>
        <v>5116.1613100000004</v>
      </c>
      <c r="J9" s="13">
        <v>0</v>
      </c>
      <c r="K9" s="15">
        <v>0</v>
      </c>
    </row>
    <row r="10" spans="1:11" s="12" customFormat="1" ht="20.100000000000001" customHeight="1" thickBot="1" x14ac:dyDescent="0.35">
      <c r="A10" s="141" t="s">
        <v>49</v>
      </c>
      <c r="B10" s="129" t="s">
        <v>15</v>
      </c>
      <c r="C10" s="115">
        <v>56</v>
      </c>
      <c r="D10" s="94">
        <f t="shared" si="0"/>
        <v>0</v>
      </c>
      <c r="E10" s="20">
        <v>0</v>
      </c>
      <c r="F10" s="19">
        <v>0</v>
      </c>
      <c r="G10" s="21">
        <v>0</v>
      </c>
      <c r="H10" s="75">
        <f t="shared" si="1"/>
        <v>0</v>
      </c>
      <c r="I10" s="20">
        <v>0</v>
      </c>
      <c r="J10" s="19">
        <v>0</v>
      </c>
      <c r="K10" s="21">
        <v>0</v>
      </c>
    </row>
    <row r="11" spans="1:11" s="12" customFormat="1" ht="20.100000000000001" customHeight="1" thickBot="1" x14ac:dyDescent="0.35">
      <c r="A11" s="141" t="s">
        <v>50</v>
      </c>
      <c r="B11" s="129" t="s">
        <v>16</v>
      </c>
      <c r="C11" s="116">
        <v>57</v>
      </c>
      <c r="D11" s="92">
        <f t="shared" si="0"/>
        <v>0</v>
      </c>
      <c r="E11" s="20">
        <v>0</v>
      </c>
      <c r="F11" s="22">
        <v>0</v>
      </c>
      <c r="G11" s="23">
        <v>0</v>
      </c>
      <c r="H11" s="73">
        <f t="shared" si="1"/>
        <v>0</v>
      </c>
      <c r="I11" s="20">
        <v>0</v>
      </c>
      <c r="J11" s="22">
        <v>0</v>
      </c>
      <c r="K11" s="23">
        <v>0</v>
      </c>
    </row>
    <row r="12" spans="1:11" s="12" customFormat="1" ht="20.100000000000001" customHeight="1" thickBot="1" x14ac:dyDescent="0.35">
      <c r="A12" s="139" t="s">
        <v>41</v>
      </c>
      <c r="B12" s="127" t="s">
        <v>10</v>
      </c>
      <c r="C12" s="113">
        <v>52</v>
      </c>
      <c r="D12" s="92">
        <f t="shared" si="0"/>
        <v>51028</v>
      </c>
      <c r="E12" s="14">
        <f>'[1]NV_2024 (výhled)'!$P$39/1000</f>
        <v>51028</v>
      </c>
      <c r="F12" s="13">
        <v>0</v>
      </c>
      <c r="G12" s="15">
        <v>0</v>
      </c>
      <c r="H12" s="73">
        <f t="shared" si="1"/>
        <v>39444</v>
      </c>
      <c r="I12" s="14">
        <f>'[1]NV_2024 (výhled)'!$Q$39/1000</f>
        <v>39444</v>
      </c>
      <c r="J12" s="13">
        <v>0</v>
      </c>
      <c r="K12" s="15">
        <v>0</v>
      </c>
    </row>
    <row r="13" spans="1:11" s="12" customFormat="1" ht="20.100000000000001" customHeight="1" thickBot="1" x14ac:dyDescent="0.35">
      <c r="A13" s="141" t="s">
        <v>42</v>
      </c>
      <c r="B13" s="129" t="s">
        <v>11</v>
      </c>
      <c r="C13" s="116">
        <v>53</v>
      </c>
      <c r="D13" s="92">
        <f t="shared" si="0"/>
        <v>100</v>
      </c>
      <c r="E13" s="20">
        <f>'[1]NV_2024 (výhled)'!$P$58/1000</f>
        <v>100</v>
      </c>
      <c r="F13" s="22">
        <v>0</v>
      </c>
      <c r="G13" s="23">
        <v>0</v>
      </c>
      <c r="H13" s="73">
        <f t="shared" si="1"/>
        <v>100</v>
      </c>
      <c r="I13" s="20">
        <f>'[1]NV_2024 (výhled)'!$Q$58/1000</f>
        <v>100</v>
      </c>
      <c r="J13" s="22">
        <v>0</v>
      </c>
      <c r="K13" s="23">
        <v>0</v>
      </c>
    </row>
    <row r="14" spans="1:11" s="12" customFormat="1" ht="20.100000000000001" customHeight="1" x14ac:dyDescent="0.3">
      <c r="A14" s="139" t="s">
        <v>43</v>
      </c>
      <c r="B14" s="127" t="s">
        <v>12</v>
      </c>
      <c r="C14" s="113">
        <v>54</v>
      </c>
      <c r="D14" s="92">
        <f t="shared" si="0"/>
        <v>925</v>
      </c>
      <c r="E14" s="14">
        <f>'[1]NV_2024 (výhled)'!$P$62/1000</f>
        <v>925</v>
      </c>
      <c r="F14" s="13">
        <v>0</v>
      </c>
      <c r="G14" s="15">
        <v>0</v>
      </c>
      <c r="H14" s="73">
        <f t="shared" si="1"/>
        <v>895</v>
      </c>
      <c r="I14" s="14">
        <f>'[1]NV_2024 (výhled)'!$Q$62/1000</f>
        <v>895</v>
      </c>
      <c r="J14" s="13">
        <v>0</v>
      </c>
      <c r="K14" s="15">
        <v>0</v>
      </c>
    </row>
    <row r="15" spans="1:11" s="24" customFormat="1" ht="20.100000000000001" customHeight="1" thickBot="1" x14ac:dyDescent="0.35">
      <c r="A15" s="142" t="s">
        <v>73</v>
      </c>
      <c r="B15" s="128" t="s">
        <v>72</v>
      </c>
      <c r="C15" s="117"/>
      <c r="D15" s="95">
        <f t="shared" si="0"/>
        <v>790</v>
      </c>
      <c r="E15" s="17">
        <f>'[1]NV_2024 (výhled)'!$P$76/1000</f>
        <v>790</v>
      </c>
      <c r="F15" s="16">
        <v>0</v>
      </c>
      <c r="G15" s="18">
        <v>0</v>
      </c>
      <c r="H15" s="76">
        <f t="shared" si="1"/>
        <v>750</v>
      </c>
      <c r="I15" s="17">
        <f>'[1]NV_2024 (výhled)'!$Q$78/1000</f>
        <v>750</v>
      </c>
      <c r="J15" s="16">
        <v>0</v>
      </c>
      <c r="K15" s="18">
        <v>0</v>
      </c>
    </row>
    <row r="16" spans="1:11" s="12" customFormat="1" ht="20.100000000000001" customHeight="1" x14ac:dyDescent="0.3">
      <c r="A16" s="139" t="s">
        <v>44</v>
      </c>
      <c r="B16" s="130" t="s">
        <v>13</v>
      </c>
      <c r="C16" s="113">
        <v>55</v>
      </c>
      <c r="D16" s="96">
        <f t="shared" si="0"/>
        <v>800</v>
      </c>
      <c r="E16" s="25">
        <f>'[1]NV_2024 (výhled)'!$P$83/1000</f>
        <v>800</v>
      </c>
      <c r="F16" s="13">
        <v>0</v>
      </c>
      <c r="G16" s="15">
        <v>0</v>
      </c>
      <c r="H16" s="77">
        <f t="shared" si="1"/>
        <v>750</v>
      </c>
      <c r="I16" s="14">
        <f>'[1]NV_2024 (výhled)'!$Q$82/1000</f>
        <v>750</v>
      </c>
      <c r="J16" s="13">
        <v>0</v>
      </c>
      <c r="K16" s="15">
        <v>0</v>
      </c>
    </row>
    <row r="17" spans="1:11" ht="20.100000000000001" customHeight="1" x14ac:dyDescent="0.3">
      <c r="A17" s="143" t="s">
        <v>45</v>
      </c>
      <c r="B17" s="131" t="s">
        <v>46</v>
      </c>
      <c r="C17" s="118"/>
      <c r="D17" s="97">
        <f t="shared" si="0"/>
        <v>800</v>
      </c>
      <c r="E17" s="26">
        <f>'[1]NV_2024 (výhled)'!$P$84/1000</f>
        <v>800</v>
      </c>
      <c r="F17" s="27">
        <v>0</v>
      </c>
      <c r="G17" s="28">
        <v>0</v>
      </c>
      <c r="H17" s="78">
        <f t="shared" si="1"/>
        <v>750</v>
      </c>
      <c r="I17" s="29">
        <f>'[1]NV_2024 (výhled)'!$Q$84/1000</f>
        <v>750</v>
      </c>
      <c r="J17" s="27">
        <v>0</v>
      </c>
      <c r="K17" s="28">
        <v>0</v>
      </c>
    </row>
    <row r="18" spans="1:11" ht="20.100000000000001" customHeight="1" x14ac:dyDescent="0.3">
      <c r="A18" s="143" t="s">
        <v>47</v>
      </c>
      <c r="B18" s="131" t="s">
        <v>35</v>
      </c>
      <c r="C18" s="118"/>
      <c r="D18" s="97">
        <f t="shared" si="0"/>
        <v>0</v>
      </c>
      <c r="E18" s="26">
        <v>0</v>
      </c>
      <c r="F18" s="27">
        <v>0</v>
      </c>
      <c r="G18" s="28">
        <v>0</v>
      </c>
      <c r="H18" s="78">
        <f t="shared" si="1"/>
        <v>0</v>
      </c>
      <c r="I18" s="29">
        <v>0</v>
      </c>
      <c r="J18" s="27">
        <v>0</v>
      </c>
      <c r="K18" s="28">
        <v>0</v>
      </c>
    </row>
    <row r="19" spans="1:11" ht="20.100000000000001" customHeight="1" thickBot="1" x14ac:dyDescent="0.35">
      <c r="A19" s="143" t="s">
        <v>48</v>
      </c>
      <c r="B19" s="132" t="s">
        <v>14</v>
      </c>
      <c r="C19" s="119"/>
      <c r="D19" s="98">
        <f t="shared" si="0"/>
        <v>0</v>
      </c>
      <c r="E19" s="30">
        <v>0</v>
      </c>
      <c r="F19" s="16">
        <v>0</v>
      </c>
      <c r="G19" s="18">
        <v>0</v>
      </c>
      <c r="H19" s="76">
        <f t="shared" si="1"/>
        <v>0</v>
      </c>
      <c r="I19" s="17">
        <v>0</v>
      </c>
      <c r="J19" s="16">
        <v>0</v>
      </c>
      <c r="K19" s="18">
        <v>0</v>
      </c>
    </row>
    <row r="20" spans="1:11" s="12" customFormat="1" ht="20.100000000000001" customHeight="1" thickBot="1" x14ac:dyDescent="0.35">
      <c r="A20" s="141" t="s">
        <v>51</v>
      </c>
      <c r="B20" s="129" t="s">
        <v>17</v>
      </c>
      <c r="C20" s="116">
        <v>58</v>
      </c>
      <c r="D20" s="99">
        <f t="shared" si="0"/>
        <v>0</v>
      </c>
      <c r="E20" s="19">
        <v>0</v>
      </c>
      <c r="F20" s="19">
        <v>0</v>
      </c>
      <c r="G20" s="21">
        <v>0</v>
      </c>
      <c r="H20" s="73">
        <f t="shared" si="1"/>
        <v>0</v>
      </c>
      <c r="I20" s="20">
        <v>0</v>
      </c>
      <c r="J20" s="19">
        <v>0</v>
      </c>
      <c r="K20" s="21">
        <v>0</v>
      </c>
    </row>
    <row r="21" spans="1:11" s="12" customFormat="1" ht="20.100000000000001" customHeight="1" thickBot="1" x14ac:dyDescent="0.35">
      <c r="A21" s="141" t="s">
        <v>52</v>
      </c>
      <c r="B21" s="129" t="s">
        <v>18</v>
      </c>
      <c r="C21" s="116">
        <v>59</v>
      </c>
      <c r="D21" s="100">
        <f>E21+F21+G21</f>
        <v>0</v>
      </c>
      <c r="E21" s="19">
        <v>0</v>
      </c>
      <c r="F21" s="19">
        <v>0</v>
      </c>
      <c r="G21" s="21">
        <v>0</v>
      </c>
      <c r="H21" s="79">
        <f>I21+J21+K21</f>
        <v>0</v>
      </c>
      <c r="I21" s="19">
        <v>0</v>
      </c>
      <c r="J21" s="19">
        <v>0</v>
      </c>
      <c r="K21" s="21">
        <v>0</v>
      </c>
    </row>
    <row r="22" spans="1:11" s="12" customFormat="1" ht="20.100000000000001" customHeight="1" thickBot="1" x14ac:dyDescent="0.35">
      <c r="A22" s="144" t="s">
        <v>19</v>
      </c>
      <c r="B22" s="133" t="s">
        <v>80</v>
      </c>
      <c r="C22" s="120" t="s">
        <v>6</v>
      </c>
      <c r="D22" s="101">
        <f>E22+F22+G22</f>
        <v>64004.902710508381</v>
      </c>
      <c r="E22" s="32">
        <f>E23+E27+E28+E32+E39</f>
        <v>64004.902710508381</v>
      </c>
      <c r="F22" s="33">
        <v>0</v>
      </c>
      <c r="G22" s="34">
        <v>0</v>
      </c>
      <c r="H22" s="80">
        <f>I22+J22+K22</f>
        <v>49169.140598208374</v>
      </c>
      <c r="I22" s="32">
        <f>I23+I27+I28+I32+I39</f>
        <v>49169.140598208374</v>
      </c>
      <c r="J22" s="33">
        <v>0</v>
      </c>
      <c r="K22" s="34">
        <v>0</v>
      </c>
    </row>
    <row r="23" spans="1:11" s="12" customFormat="1" ht="20.100000000000001" customHeight="1" x14ac:dyDescent="0.3">
      <c r="A23" s="139" t="s">
        <v>53</v>
      </c>
      <c r="B23" s="127" t="s">
        <v>29</v>
      </c>
      <c r="C23" s="113">
        <v>69</v>
      </c>
      <c r="D23" s="102">
        <f>E23+F23+G23</f>
        <v>61823.902710508381</v>
      </c>
      <c r="E23" s="35">
        <f>E24+E25</f>
        <v>61823.902710508381</v>
      </c>
      <c r="F23" s="36">
        <v>0</v>
      </c>
      <c r="G23" s="37">
        <v>0</v>
      </c>
      <c r="H23" s="81">
        <f t="shared" si="1"/>
        <v>46988.140598208374</v>
      </c>
      <c r="I23" s="35">
        <f>I24+I25</f>
        <v>46988.140598208374</v>
      </c>
      <c r="J23" s="36">
        <v>0</v>
      </c>
      <c r="K23" s="37">
        <v>0</v>
      </c>
    </row>
    <row r="24" spans="1:11" ht="20.100000000000001" customHeight="1" x14ac:dyDescent="0.3">
      <c r="A24" s="143" t="s">
        <v>54</v>
      </c>
      <c r="B24" s="131" t="s">
        <v>36</v>
      </c>
      <c r="C24" s="121"/>
      <c r="D24" s="103">
        <f t="shared" si="0"/>
        <v>31500</v>
      </c>
      <c r="E24" s="38">
        <f>'[1]NV_2024 (výhled)'!$P$163/1000</f>
        <v>31500</v>
      </c>
      <c r="F24" s="27">
        <v>0</v>
      </c>
      <c r="G24" s="28">
        <v>0</v>
      </c>
      <c r="H24" s="78">
        <f t="shared" si="1"/>
        <v>31800</v>
      </c>
      <c r="I24" s="38">
        <f>'[1]NV_2024 (výhled)'!$Q$163/1000</f>
        <v>31800</v>
      </c>
      <c r="J24" s="27">
        <v>0</v>
      </c>
      <c r="K24" s="28">
        <v>0</v>
      </c>
    </row>
    <row r="25" spans="1:11" ht="20.100000000000001" customHeight="1" x14ac:dyDescent="0.3">
      <c r="A25" s="143" t="s">
        <v>55</v>
      </c>
      <c r="B25" s="131" t="s">
        <v>37</v>
      </c>
      <c r="C25" s="121"/>
      <c r="D25" s="104">
        <f>E25+F26+G26</f>
        <v>30323.902710508377</v>
      </c>
      <c r="E25" s="39">
        <f>'[1]NV_2024 (výhled)'!$P$171/1000</f>
        <v>30323.902710508377</v>
      </c>
      <c r="F25" s="27">
        <v>0</v>
      </c>
      <c r="G25" s="28">
        <v>0</v>
      </c>
      <c r="H25" s="82">
        <f>I25+J26+K26</f>
        <v>15188.140598208376</v>
      </c>
      <c r="I25" s="39">
        <f>'[1]NV_2024 (výhled)'!$Q$171/1000</f>
        <v>15188.140598208376</v>
      </c>
      <c r="J25" s="27">
        <v>0</v>
      </c>
      <c r="K25" s="28">
        <v>0</v>
      </c>
    </row>
    <row r="26" spans="1:11" ht="20.100000000000001" customHeight="1" thickBot="1" x14ac:dyDescent="0.35">
      <c r="A26" s="140" t="s">
        <v>74</v>
      </c>
      <c r="B26" s="132" t="s">
        <v>14</v>
      </c>
      <c r="C26" s="114"/>
      <c r="D26" s="105">
        <v>0</v>
      </c>
      <c r="E26" s="40">
        <v>0</v>
      </c>
      <c r="F26" s="40">
        <v>0</v>
      </c>
      <c r="G26" s="41">
        <v>0</v>
      </c>
      <c r="H26" s="83">
        <v>0</v>
      </c>
      <c r="I26" s="40">
        <v>0</v>
      </c>
      <c r="J26" s="40">
        <v>0</v>
      </c>
      <c r="K26" s="41">
        <v>0</v>
      </c>
    </row>
    <row r="27" spans="1:11" s="12" customFormat="1" ht="20.100000000000001" customHeight="1" thickBot="1" x14ac:dyDescent="0.35">
      <c r="A27" s="141" t="s">
        <v>56</v>
      </c>
      <c r="B27" s="129" t="s">
        <v>28</v>
      </c>
      <c r="C27" s="116">
        <v>68</v>
      </c>
      <c r="D27" s="100">
        <f t="shared" si="0"/>
        <v>0</v>
      </c>
      <c r="E27" s="42">
        <v>0</v>
      </c>
      <c r="F27" s="22">
        <v>0</v>
      </c>
      <c r="G27" s="23">
        <v>0</v>
      </c>
      <c r="H27" s="79">
        <f t="shared" si="1"/>
        <v>0</v>
      </c>
      <c r="I27" s="42">
        <v>0</v>
      </c>
      <c r="J27" s="22">
        <v>0</v>
      </c>
      <c r="K27" s="23">
        <v>0</v>
      </c>
    </row>
    <row r="28" spans="1:11" s="12" customFormat="1" ht="20.100000000000001" customHeight="1" x14ac:dyDescent="0.3">
      <c r="A28" s="145" t="s">
        <v>57</v>
      </c>
      <c r="B28" s="134" t="s">
        <v>20</v>
      </c>
      <c r="C28" s="122">
        <v>60</v>
      </c>
      <c r="D28" s="106">
        <f t="shared" si="0"/>
        <v>5</v>
      </c>
      <c r="E28" s="43">
        <f>E29+E30+E31</f>
        <v>5</v>
      </c>
      <c r="F28" s="36">
        <v>0</v>
      </c>
      <c r="G28" s="37">
        <v>0</v>
      </c>
      <c r="H28" s="84">
        <f t="shared" si="1"/>
        <v>5</v>
      </c>
      <c r="I28" s="43">
        <f>I29+I30+I31</f>
        <v>5</v>
      </c>
      <c r="J28" s="36">
        <v>0</v>
      </c>
      <c r="K28" s="37">
        <v>0</v>
      </c>
    </row>
    <row r="29" spans="1:11" ht="20.100000000000001" customHeight="1" x14ac:dyDescent="0.3">
      <c r="A29" s="143" t="s">
        <v>66</v>
      </c>
      <c r="B29" s="131" t="s">
        <v>21</v>
      </c>
      <c r="C29" s="118"/>
      <c r="D29" s="97">
        <f t="shared" si="0"/>
        <v>5</v>
      </c>
      <c r="E29" s="26">
        <f>'[1]NV_2024 (výhled)'!$P$101/1000</f>
        <v>5</v>
      </c>
      <c r="F29" s="27">
        <v>0</v>
      </c>
      <c r="G29" s="28">
        <v>0</v>
      </c>
      <c r="H29" s="85">
        <f t="shared" si="1"/>
        <v>5</v>
      </c>
      <c r="I29" s="26">
        <v>5</v>
      </c>
      <c r="J29" s="27">
        <v>0</v>
      </c>
      <c r="K29" s="28">
        <v>0</v>
      </c>
    </row>
    <row r="30" spans="1:11" ht="20.100000000000001" customHeight="1" x14ac:dyDescent="0.3">
      <c r="A30" s="143" t="s">
        <v>67</v>
      </c>
      <c r="B30" s="131" t="s">
        <v>22</v>
      </c>
      <c r="C30" s="118"/>
      <c r="D30" s="97">
        <f t="shared" si="0"/>
        <v>0</v>
      </c>
      <c r="E30" s="26">
        <f>'[1]NV_2024 (výhled)'!$P$107/1000</f>
        <v>0</v>
      </c>
      <c r="F30" s="27">
        <v>0</v>
      </c>
      <c r="G30" s="28">
        <v>0</v>
      </c>
      <c r="H30" s="85">
        <f t="shared" si="1"/>
        <v>0</v>
      </c>
      <c r="I30" s="26">
        <v>0</v>
      </c>
      <c r="J30" s="27">
        <v>0</v>
      </c>
      <c r="K30" s="28">
        <v>0</v>
      </c>
    </row>
    <row r="31" spans="1:11" ht="20.100000000000001" customHeight="1" thickBot="1" x14ac:dyDescent="0.35">
      <c r="A31" s="143" t="s">
        <v>68</v>
      </c>
      <c r="B31" s="132" t="s">
        <v>23</v>
      </c>
      <c r="C31" s="119"/>
      <c r="D31" s="107">
        <f t="shared" si="0"/>
        <v>0</v>
      </c>
      <c r="E31" s="44">
        <v>0</v>
      </c>
      <c r="F31" s="40">
        <v>0</v>
      </c>
      <c r="G31" s="41">
        <v>0</v>
      </c>
      <c r="H31" s="86">
        <f t="shared" si="1"/>
        <v>0</v>
      </c>
      <c r="I31" s="26">
        <v>0</v>
      </c>
      <c r="J31" s="40">
        <v>0</v>
      </c>
      <c r="K31" s="41">
        <v>0</v>
      </c>
    </row>
    <row r="32" spans="1:11" s="12" customFormat="1" ht="20.100000000000001" customHeight="1" x14ac:dyDescent="0.3">
      <c r="A32" s="139" t="s">
        <v>58</v>
      </c>
      <c r="B32" s="127" t="s">
        <v>24</v>
      </c>
      <c r="C32" s="123">
        <v>64</v>
      </c>
      <c r="D32" s="99">
        <f t="shared" si="0"/>
        <v>2176</v>
      </c>
      <c r="E32" s="31">
        <f>E33+E38</f>
        <v>2176</v>
      </c>
      <c r="F32" s="13">
        <v>0</v>
      </c>
      <c r="G32" s="15">
        <v>0</v>
      </c>
      <c r="H32" s="87">
        <f t="shared" si="1"/>
        <v>2176</v>
      </c>
      <c r="I32" s="31">
        <f>I33+I38</f>
        <v>2176</v>
      </c>
      <c r="J32" s="13">
        <v>0</v>
      </c>
      <c r="K32" s="15">
        <v>0</v>
      </c>
    </row>
    <row r="33" spans="1:11" ht="20.100000000000001" customHeight="1" x14ac:dyDescent="0.3">
      <c r="A33" s="143" t="s">
        <v>59</v>
      </c>
      <c r="B33" s="135" t="s">
        <v>25</v>
      </c>
      <c r="C33" s="121"/>
      <c r="D33" s="97">
        <f t="shared" si="0"/>
        <v>1420</v>
      </c>
      <c r="E33" s="26">
        <f>'[1]NV_2024 (výhled)'!$P$130/1000</f>
        <v>1420</v>
      </c>
      <c r="F33" s="27">
        <v>0</v>
      </c>
      <c r="G33" s="28">
        <v>0</v>
      </c>
      <c r="H33" s="85">
        <f t="shared" si="1"/>
        <v>1420</v>
      </c>
      <c r="I33" s="26">
        <f>'[1]NV_2024 (výhled)'!$Q$130/1000</f>
        <v>1420</v>
      </c>
      <c r="J33" s="27">
        <v>0</v>
      </c>
      <c r="K33" s="28">
        <v>0</v>
      </c>
    </row>
    <row r="34" spans="1:11" ht="20.100000000000001" customHeight="1" x14ac:dyDescent="0.3">
      <c r="A34" s="143" t="s">
        <v>60</v>
      </c>
      <c r="B34" s="131" t="s">
        <v>69</v>
      </c>
      <c r="C34" s="121"/>
      <c r="D34" s="97">
        <f t="shared" si="0"/>
        <v>0</v>
      </c>
      <c r="E34" s="26">
        <v>0</v>
      </c>
      <c r="F34" s="27">
        <v>0</v>
      </c>
      <c r="G34" s="28">
        <v>0</v>
      </c>
      <c r="H34" s="85">
        <f t="shared" si="1"/>
        <v>0</v>
      </c>
      <c r="I34" s="26">
        <v>0</v>
      </c>
      <c r="J34" s="27">
        <v>0</v>
      </c>
      <c r="K34" s="28">
        <v>0</v>
      </c>
    </row>
    <row r="35" spans="1:11" ht="20.100000000000001" customHeight="1" x14ac:dyDescent="0.3">
      <c r="A35" s="143" t="s">
        <v>61</v>
      </c>
      <c r="B35" s="131" t="s">
        <v>70</v>
      </c>
      <c r="C35" s="121"/>
      <c r="D35" s="97">
        <f t="shared" si="0"/>
        <v>0</v>
      </c>
      <c r="E35" s="26">
        <v>0</v>
      </c>
      <c r="F35" s="27">
        <v>0</v>
      </c>
      <c r="G35" s="28">
        <v>0</v>
      </c>
      <c r="H35" s="85">
        <f t="shared" si="1"/>
        <v>0</v>
      </c>
      <c r="I35" s="26">
        <v>0</v>
      </c>
      <c r="J35" s="27">
        <v>0</v>
      </c>
      <c r="K35" s="28">
        <v>0</v>
      </c>
    </row>
    <row r="36" spans="1:11" ht="20.100000000000001" customHeight="1" x14ac:dyDescent="0.3">
      <c r="A36" s="143" t="s">
        <v>62</v>
      </c>
      <c r="B36" s="131" t="s">
        <v>71</v>
      </c>
      <c r="C36" s="121"/>
      <c r="D36" s="97">
        <f t="shared" si="0"/>
        <v>1150</v>
      </c>
      <c r="E36" s="26">
        <f>'[1]NV_2024 (výhled)'!$P$135/1000</f>
        <v>1150</v>
      </c>
      <c r="F36" s="27">
        <v>0</v>
      </c>
      <c r="G36" s="28">
        <v>0</v>
      </c>
      <c r="H36" s="85">
        <f t="shared" si="1"/>
        <v>1150</v>
      </c>
      <c r="I36" s="26">
        <f>'[1]NV_2024 (výhled)'!$Q$135/1000</f>
        <v>1150</v>
      </c>
      <c r="J36" s="27">
        <v>0</v>
      </c>
      <c r="K36" s="28">
        <v>0</v>
      </c>
    </row>
    <row r="37" spans="1:11" ht="20.100000000000001" customHeight="1" x14ac:dyDescent="0.3">
      <c r="A37" s="143" t="s">
        <v>63</v>
      </c>
      <c r="B37" s="131" t="s">
        <v>26</v>
      </c>
      <c r="C37" s="121"/>
      <c r="D37" s="97">
        <f t="shared" si="0"/>
        <v>270</v>
      </c>
      <c r="E37" s="26">
        <f>'[1]NV_2024 (výhled)'!$P$141/1000</f>
        <v>270</v>
      </c>
      <c r="F37" s="27">
        <v>0</v>
      </c>
      <c r="G37" s="28">
        <v>0</v>
      </c>
      <c r="H37" s="85">
        <f t="shared" si="1"/>
        <v>270</v>
      </c>
      <c r="I37" s="26">
        <f>'[1]NV_2024 (výhled)'!$Q$141/1000</f>
        <v>270</v>
      </c>
      <c r="J37" s="27">
        <v>0</v>
      </c>
      <c r="K37" s="28">
        <v>0</v>
      </c>
    </row>
    <row r="38" spans="1:11" ht="20.100000000000001" customHeight="1" thickBot="1" x14ac:dyDescent="0.35">
      <c r="A38" s="143" t="s">
        <v>64</v>
      </c>
      <c r="B38" s="132" t="s">
        <v>14</v>
      </c>
      <c r="C38" s="114"/>
      <c r="D38" s="108">
        <f t="shared" si="0"/>
        <v>756</v>
      </c>
      <c r="E38" s="30">
        <f>('[1]NV_2024 (výhled)'!$P$142+6000)/1000</f>
        <v>756</v>
      </c>
      <c r="F38" s="16">
        <v>0</v>
      </c>
      <c r="G38" s="18">
        <v>0</v>
      </c>
      <c r="H38" s="88">
        <f t="shared" si="1"/>
        <v>756</v>
      </c>
      <c r="I38" s="30">
        <f>('[1]NV_2024 (výhled)'!$Q$142+6000)/1000</f>
        <v>756</v>
      </c>
      <c r="J38" s="16">
        <v>0</v>
      </c>
      <c r="K38" s="18">
        <v>0</v>
      </c>
    </row>
    <row r="39" spans="1:11" s="12" customFormat="1" ht="20.100000000000001" customHeight="1" thickBot="1" x14ac:dyDescent="0.35">
      <c r="A39" s="141" t="s">
        <v>65</v>
      </c>
      <c r="B39" s="129" t="s">
        <v>27</v>
      </c>
      <c r="C39" s="116">
        <v>65</v>
      </c>
      <c r="D39" s="106">
        <f t="shared" si="0"/>
        <v>0</v>
      </c>
      <c r="E39" s="45">
        <v>0</v>
      </c>
      <c r="F39" s="46">
        <v>0</v>
      </c>
      <c r="G39" s="47">
        <v>0</v>
      </c>
      <c r="H39" s="84">
        <f t="shared" si="1"/>
        <v>0</v>
      </c>
      <c r="I39" s="45">
        <v>0</v>
      </c>
      <c r="J39" s="46">
        <v>0</v>
      </c>
      <c r="K39" s="47">
        <v>0</v>
      </c>
    </row>
    <row r="40" spans="1:11" s="12" customFormat="1" ht="20.100000000000001" customHeight="1" thickBot="1" x14ac:dyDescent="0.35">
      <c r="A40" s="146" t="s">
        <v>30</v>
      </c>
      <c r="B40" s="136" t="s">
        <v>81</v>
      </c>
      <c r="C40" s="124" t="s">
        <v>6</v>
      </c>
      <c r="D40" s="109">
        <f t="shared" ref="D40:H40" si="2">D22-D6</f>
        <v>-3.2631942303851247E-6</v>
      </c>
      <c r="E40" s="49">
        <f t="shared" si="2"/>
        <v>-3.2631942303851247E-6</v>
      </c>
      <c r="F40" s="49">
        <f t="shared" si="2"/>
        <v>0</v>
      </c>
      <c r="G40" s="110">
        <f t="shared" si="2"/>
        <v>0</v>
      </c>
      <c r="H40" s="89">
        <f t="shared" si="2"/>
        <v>-3.2632015063427389E-6</v>
      </c>
      <c r="I40" s="49">
        <f>I22-I6</f>
        <v>-3.2632015063427389E-6</v>
      </c>
      <c r="J40" s="48">
        <v>0</v>
      </c>
      <c r="K40" s="50">
        <v>0</v>
      </c>
    </row>
    <row r="41" spans="1:11" s="12" customFormat="1" ht="19.5" thickBot="1" x14ac:dyDescent="0.35">
      <c r="A41" s="64"/>
      <c r="B41" s="65"/>
      <c r="E41" s="51"/>
      <c r="I41" s="51"/>
    </row>
    <row r="42" spans="1:11" ht="24" customHeight="1" x14ac:dyDescent="0.3">
      <c r="A42" s="66" t="s">
        <v>31</v>
      </c>
      <c r="B42" s="52" t="s">
        <v>32</v>
      </c>
      <c r="C42" s="52"/>
      <c r="D42" s="52"/>
      <c r="E42" s="52"/>
      <c r="F42" s="52"/>
      <c r="G42" s="52"/>
      <c r="H42" s="52"/>
      <c r="I42" s="52"/>
      <c r="J42" s="52"/>
      <c r="K42" s="53"/>
    </row>
    <row r="43" spans="1:11" s="24" customFormat="1" ht="96" customHeight="1" x14ac:dyDescent="0.3">
      <c r="A43" s="67"/>
      <c r="B43" s="147" t="s">
        <v>77</v>
      </c>
      <c r="C43" s="147"/>
      <c r="D43" s="147"/>
      <c r="E43" s="147"/>
      <c r="F43" s="147"/>
      <c r="G43" s="147"/>
      <c r="H43" s="147"/>
      <c r="I43" s="147"/>
      <c r="J43" s="147"/>
      <c r="K43" s="54"/>
    </row>
    <row r="44" spans="1:11" s="24" customFormat="1" ht="81" customHeight="1" thickBot="1" x14ac:dyDescent="0.35">
      <c r="A44" s="67"/>
      <c r="B44" s="147" t="s">
        <v>76</v>
      </c>
      <c r="C44" s="147"/>
      <c r="D44" s="147"/>
      <c r="E44" s="147"/>
      <c r="F44" s="147"/>
      <c r="G44" s="147"/>
      <c r="H44" s="147"/>
      <c r="I44" s="147"/>
      <c r="J44" s="147"/>
      <c r="K44" s="54"/>
    </row>
    <row r="45" spans="1:11" ht="18" customHeight="1" x14ac:dyDescent="0.3">
      <c r="A45" s="66" t="s">
        <v>33</v>
      </c>
      <c r="B45" s="55" t="s">
        <v>34</v>
      </c>
      <c r="C45" s="55"/>
      <c r="D45" s="55"/>
      <c r="E45" s="55"/>
      <c r="F45" s="55"/>
      <c r="G45" s="55"/>
      <c r="H45" s="55"/>
      <c r="I45" s="55"/>
      <c r="J45" s="55"/>
      <c r="K45" s="56"/>
    </row>
    <row r="46" spans="1:11" ht="19.5" thickBot="1" x14ac:dyDescent="0.35">
      <c r="A46" s="68"/>
      <c r="B46" s="69"/>
      <c r="C46" s="57"/>
      <c r="D46" s="57"/>
      <c r="E46" s="57"/>
      <c r="F46" s="57"/>
      <c r="G46" s="57"/>
      <c r="H46" s="57"/>
      <c r="I46" s="57"/>
      <c r="J46" s="57"/>
      <c r="K46" s="58"/>
    </row>
    <row r="47" spans="1:11" x14ac:dyDescent="0.3">
      <c r="A47" s="70"/>
      <c r="B47" s="59">
        <v>45389</v>
      </c>
    </row>
  </sheetData>
  <mergeCells count="8">
    <mergeCell ref="B43:K43"/>
    <mergeCell ref="B42:K42"/>
    <mergeCell ref="B45:K45"/>
    <mergeCell ref="B44:K44"/>
    <mergeCell ref="A1:J1"/>
    <mergeCell ref="A2:J2"/>
    <mergeCell ref="D4:G4"/>
    <mergeCell ref="H4:K4"/>
  </mergeCells>
  <pageMargins left="0.7" right="0.7" top="0.78740157499999996" bottom="0.78740157499999996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výhled 2025,2026</vt:lpstr>
      <vt:lpstr>'výhled 2025,2026'!Oblast_tisku</vt:lpstr>
    </vt:vector>
  </TitlesOfParts>
  <Company>AVCR 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Ivona Kubíková</cp:lastModifiedBy>
  <cp:lastPrinted>2024-05-31T14:05:23Z</cp:lastPrinted>
  <dcterms:created xsi:type="dcterms:W3CDTF">2017-03-08T08:59:17Z</dcterms:created>
  <dcterms:modified xsi:type="dcterms:W3CDTF">2024-05-31T14:05:39Z</dcterms:modified>
</cp:coreProperties>
</file>